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i\Dida\corsi2019\MMT\EsercitazioneStatistica2018\"/>
    </mc:Choice>
  </mc:AlternateContent>
  <bookViews>
    <workbookView xWindow="0" yWindow="0" windowWidth="20490" windowHeight="9045" activeTab="5"/>
  </bookViews>
  <sheets>
    <sheet name="Esercizio 1" sheetId="1" r:id="rId1"/>
    <sheet name="Esercizio 2" sheetId="2" r:id="rId2"/>
    <sheet name="Esercizi 3-4-5" sheetId="3" r:id="rId3"/>
    <sheet name="Esercizio 6" sheetId="4" r:id="rId4"/>
    <sheet name="Esercizio 7" sheetId="5" r:id="rId5"/>
    <sheet name="Esercizio 8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4" l="1"/>
  <c r="D17" i="4"/>
  <c r="C18" i="4"/>
  <c r="D18" i="4"/>
  <c r="C19" i="4"/>
  <c r="D19" i="4"/>
  <c r="J4" i="3"/>
  <c r="J9" i="3" s="1"/>
  <c r="G4" i="3"/>
  <c r="G16" i="3" s="1"/>
  <c r="C8" i="1"/>
  <c r="K14" i="1" s="1"/>
  <c r="J7" i="3" l="1"/>
  <c r="J11" i="3"/>
  <c r="J8" i="3"/>
  <c r="G14" i="3"/>
  <c r="J15" i="3"/>
  <c r="J17" i="3"/>
  <c r="J16" i="3"/>
  <c r="G10" i="3"/>
  <c r="J12" i="3"/>
  <c r="G15" i="3"/>
  <c r="G12" i="3"/>
  <c r="G8" i="3"/>
  <c r="J14" i="3"/>
  <c r="J10" i="3"/>
  <c r="G17" i="3"/>
  <c r="G13" i="3"/>
  <c r="G9" i="3"/>
  <c r="G7" i="3"/>
  <c r="G11" i="3"/>
  <c r="J13" i="3"/>
  <c r="K5" i="1"/>
  <c r="J8" i="1"/>
  <c r="J9" i="1" s="1"/>
  <c r="J10" i="1" s="1"/>
  <c r="K10" i="1"/>
  <c r="K6" i="1"/>
  <c r="K12" i="1"/>
  <c r="J4" i="1"/>
  <c r="J5" i="1" s="1"/>
  <c r="J6" i="1" s="1"/>
  <c r="K8" i="1"/>
  <c r="K13" i="1"/>
  <c r="K4" i="1"/>
  <c r="J12" i="1"/>
  <c r="J13" i="1" s="1"/>
  <c r="J14" i="1" s="1"/>
  <c r="M14" i="1" s="1"/>
  <c r="C20" i="1" s="1"/>
  <c r="K9" i="1"/>
  <c r="E20" i="1" l="1"/>
  <c r="F20" i="1"/>
  <c r="D21" i="6"/>
  <c r="D19" i="6"/>
  <c r="D15" i="6"/>
  <c r="D7" i="6"/>
  <c r="D8" i="6"/>
  <c r="D10" i="6" l="1"/>
  <c r="G9" i="5"/>
  <c r="D9" i="5"/>
  <c r="D16" i="5" s="1"/>
  <c r="D15" i="5" l="1"/>
  <c r="G15" i="5"/>
  <c r="G16" i="5"/>
  <c r="G17" i="5"/>
  <c r="G14" i="5"/>
  <c r="G13" i="5"/>
  <c r="D14" i="5"/>
  <c r="D13" i="5"/>
  <c r="H13" i="5"/>
  <c r="G19" i="5" l="1"/>
  <c r="D19" i="5"/>
  <c r="H14" i="5"/>
  <c r="H15" i="5"/>
  <c r="H16" i="5" s="1"/>
  <c r="H17" i="5" s="1"/>
  <c r="D11" i="4"/>
  <c r="D15" i="4"/>
  <c r="F4" i="4"/>
  <c r="D12" i="4" s="1"/>
  <c r="C12" i="4"/>
  <c r="C13" i="4"/>
  <c r="C14" i="4"/>
  <c r="C15" i="4"/>
  <c r="C16" i="4"/>
  <c r="C10" i="4"/>
  <c r="C11" i="4"/>
  <c r="C9" i="4"/>
  <c r="D35" i="3"/>
  <c r="D45" i="3" s="1"/>
  <c r="D40" i="3"/>
  <c r="D44" i="3"/>
  <c r="D21" i="3"/>
  <c r="D29" i="3" s="1"/>
  <c r="D4" i="3"/>
  <c r="C22" i="2"/>
  <c r="D16" i="2" s="1"/>
  <c r="C7" i="2"/>
  <c r="D7" i="2"/>
  <c r="E7" i="2"/>
  <c r="F7" i="2"/>
  <c r="G7" i="2"/>
  <c r="H7" i="2"/>
  <c r="I7" i="2"/>
  <c r="J7" i="2"/>
  <c r="K7" i="2"/>
  <c r="L7" i="2"/>
  <c r="M7" i="2"/>
  <c r="C8" i="2"/>
  <c r="D8" i="2"/>
  <c r="E8" i="2"/>
  <c r="F8" i="2"/>
  <c r="G8" i="2"/>
  <c r="H8" i="2"/>
  <c r="I8" i="2"/>
  <c r="J8" i="2"/>
  <c r="K8" i="2"/>
  <c r="L8" i="2"/>
  <c r="M8" i="2"/>
  <c r="C9" i="2"/>
  <c r="D9" i="2"/>
  <c r="E9" i="2"/>
  <c r="F9" i="2"/>
  <c r="G9" i="2"/>
  <c r="H9" i="2"/>
  <c r="I9" i="2"/>
  <c r="J9" i="2"/>
  <c r="K9" i="2"/>
  <c r="L9" i="2"/>
  <c r="M9" i="2"/>
  <c r="D6" i="2"/>
  <c r="E6" i="2"/>
  <c r="F6" i="2"/>
  <c r="G6" i="2"/>
  <c r="H6" i="2"/>
  <c r="I6" i="2"/>
  <c r="J6" i="2"/>
  <c r="K6" i="2"/>
  <c r="L6" i="2"/>
  <c r="M6" i="2"/>
  <c r="C6" i="2"/>
  <c r="M5" i="1"/>
  <c r="M6" i="1"/>
  <c r="M8" i="1"/>
  <c r="M9" i="1"/>
  <c r="M10" i="1"/>
  <c r="M12" i="1"/>
  <c r="M13" i="1"/>
  <c r="M4" i="1"/>
  <c r="C16" i="1" s="1"/>
  <c r="D43" i="3" l="1"/>
  <c r="D42" i="3"/>
  <c r="D8" i="3"/>
  <c r="D15" i="3"/>
  <c r="D16" i="3"/>
  <c r="D17" i="3"/>
  <c r="D38" i="3"/>
  <c r="E38" i="3" s="1"/>
  <c r="D41" i="3"/>
  <c r="D14" i="4"/>
  <c r="D10" i="4"/>
  <c r="D9" i="4"/>
  <c r="D13" i="4"/>
  <c r="D16" i="4"/>
  <c r="D15" i="2"/>
  <c r="F15" i="2" s="1"/>
  <c r="D19" i="2"/>
  <c r="F19" i="2" s="1"/>
  <c r="F16" i="2"/>
  <c r="G16" i="2"/>
  <c r="D18" i="2"/>
  <c r="D14" i="2"/>
  <c r="D17" i="2"/>
  <c r="G15" i="2"/>
  <c r="D20" i="2"/>
  <c r="C19" i="1"/>
  <c r="E19" i="1" s="1"/>
  <c r="F19" i="1"/>
  <c r="C18" i="1"/>
  <c r="E18" i="1" s="1"/>
  <c r="C17" i="1"/>
  <c r="E17" i="1" s="1"/>
  <c r="F16" i="1"/>
  <c r="E16" i="1"/>
  <c r="D39" i="3"/>
  <c r="D13" i="3"/>
  <c r="D7" i="3"/>
  <c r="D10" i="3"/>
  <c r="D11" i="3"/>
  <c r="D14" i="3"/>
  <c r="D9" i="3"/>
  <c r="D26" i="3"/>
  <c r="D24" i="3"/>
  <c r="D25" i="3"/>
  <c r="D30" i="3"/>
  <c r="D28" i="3"/>
  <c r="D12" i="3"/>
  <c r="D27" i="3"/>
  <c r="E39" i="3" l="1"/>
  <c r="E40" i="3" s="1"/>
  <c r="E41" i="3" s="1"/>
  <c r="E42" i="3" s="1"/>
  <c r="E43" i="3" s="1"/>
  <c r="E44" i="3" s="1"/>
  <c r="E45" i="3" s="1"/>
  <c r="G19" i="2"/>
  <c r="F17" i="2"/>
  <c r="G17" i="2"/>
  <c r="F20" i="2"/>
  <c r="G20" i="2"/>
  <c r="F14" i="2"/>
  <c r="G14" i="2"/>
  <c r="G18" i="2"/>
  <c r="F18" i="2"/>
  <c r="F17" i="1"/>
  <c r="E22" i="1"/>
  <c r="F18" i="1"/>
  <c r="G23" i="2" l="1"/>
  <c r="F22" i="2"/>
  <c r="F23" i="1"/>
  <c r="E24" i="1" s="1"/>
  <c r="E25" i="1" s="1"/>
  <c r="F25" i="2" l="1"/>
  <c r="F26" i="2" s="1"/>
</calcChain>
</file>

<file path=xl/sharedStrings.xml><?xml version="1.0" encoding="utf-8"?>
<sst xmlns="http://schemas.openxmlformats.org/spreadsheetml/2006/main" count="110" uniqueCount="51">
  <si>
    <t>Rosse</t>
  </si>
  <si>
    <t>Bianche</t>
  </si>
  <si>
    <t>Nere</t>
  </si>
  <si>
    <t>quantità</t>
  </si>
  <si>
    <t>valore</t>
  </si>
  <si>
    <t>R</t>
  </si>
  <si>
    <t>B</t>
  </si>
  <si>
    <t>N</t>
  </si>
  <si>
    <t>P(E)</t>
  </si>
  <si>
    <t>X</t>
  </si>
  <si>
    <t>P[X]</t>
  </si>
  <si>
    <t>media</t>
  </si>
  <si>
    <t>var</t>
  </si>
  <si>
    <t>dev.st</t>
  </si>
  <si>
    <t>Dado</t>
  </si>
  <si>
    <t>Pallina</t>
  </si>
  <si>
    <t>G</t>
  </si>
  <si>
    <t>x</t>
  </si>
  <si>
    <t>N=44</t>
  </si>
  <si>
    <t>Ni</t>
  </si>
  <si>
    <t>fi</t>
  </si>
  <si>
    <t>Var</t>
  </si>
  <si>
    <t>Ex 3</t>
  </si>
  <si>
    <t>n</t>
  </si>
  <si>
    <t>p</t>
  </si>
  <si>
    <t>f(x)</t>
  </si>
  <si>
    <t>Ex 4</t>
  </si>
  <si>
    <t>Ex 5</t>
  </si>
  <si>
    <t>F(x)</t>
  </si>
  <si>
    <t>M</t>
  </si>
  <si>
    <t>K</t>
  </si>
  <si>
    <t>ipergeom</t>
  </si>
  <si>
    <t>binom</t>
  </si>
  <si>
    <t>Ex 7</t>
  </si>
  <si>
    <t>chiamate</t>
  </si>
  <si>
    <t>minuti</t>
  </si>
  <si>
    <t>lambda2</t>
  </si>
  <si>
    <t>fx(x)</t>
  </si>
  <si>
    <t>P(X&gt;4)</t>
  </si>
  <si>
    <t>p(X&lt;=2)</t>
  </si>
  <si>
    <t>Ex 8</t>
  </si>
  <si>
    <t>p(1)</t>
  </si>
  <si>
    <t>p(0)</t>
  </si>
  <si>
    <t>P(X&gt;1)</t>
  </si>
  <si>
    <t>seconda parte</t>
  </si>
  <si>
    <t>P(0)</t>
  </si>
  <si>
    <t>P(X&gt;0)</t>
  </si>
  <si>
    <t>totale</t>
  </si>
  <si>
    <t>Ex 1</t>
  </si>
  <si>
    <t>Ex 2</t>
  </si>
  <si>
    <t>Ex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</si>
</sst>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 applyAlignment="1">
      <alignment horizontal="center"/>
    </xf>
    <xf numFmtId="0" fontId="2" fillId="0" borderId="0" xfId="0" applyFont="1"/>
    <xf numFmtId="0" fontId="2" fillId="5" borderId="0" xfId="0" applyFont="1" applyFill="1"/>
    <xf numFmtId="164" fontId="0" fillId="0" borderId="0" xfId="1" applyNumberFormat="1" applyFont="1"/>
    <xf numFmtId="164" fontId="2" fillId="5" borderId="0" xfId="1" applyNumberFormat="1" applyFont="1" applyFill="1"/>
    <xf numFmtId="164" fontId="0" fillId="0" borderId="0" xfId="0" applyNumberFormat="1"/>
    <xf numFmtId="164" fontId="2" fillId="5" borderId="0" xfId="0" applyNumberFormat="1" applyFont="1" applyFill="1"/>
    <xf numFmtId="10" fontId="0" fillId="0" borderId="0" xfId="0" applyNumberFormat="1"/>
    <xf numFmtId="0" fontId="0" fillId="7" borderId="0" xfId="0" applyFill="1"/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4" borderId="0" xfId="0" applyFont="1" applyFill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'Esercizio 1'!$B$16:$B$20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cat>
          <c:val>
            <c:numRef>
              <c:f>'Esercizio 1'!$C$16:$C$20</c:f>
              <c:numCache>
                <c:formatCode>General</c:formatCode>
                <c:ptCount val="5"/>
                <c:pt idx="0">
                  <c:v>0.21999999999999997</c:v>
                </c:pt>
                <c:pt idx="1">
                  <c:v>0.31999999999999995</c:v>
                </c:pt>
                <c:pt idx="2">
                  <c:v>0.29333333333333333</c:v>
                </c:pt>
                <c:pt idx="3">
                  <c:v>0.13333333333333333</c:v>
                </c:pt>
                <c:pt idx="4">
                  <c:v>3.3333333333333333E-2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594024"/>
        <c:axId val="456315904"/>
      </c:barChart>
      <c:catAx>
        <c:axId val="45259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6315904"/>
        <c:crosses val="autoZero"/>
        <c:auto val="1"/>
        <c:lblAlgn val="ctr"/>
        <c:lblOffset val="100"/>
        <c:noMultiLvlLbl val="0"/>
      </c:catAx>
      <c:valAx>
        <c:axId val="45631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2594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'Esercizio 2'!$B$14:$B$20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'Esercizio 2'!$D$14:$D$20</c:f>
              <c:numCache>
                <c:formatCode>General</c:formatCode>
                <c:ptCount val="7"/>
                <c:pt idx="0">
                  <c:v>0.11363636363636363</c:v>
                </c:pt>
                <c:pt idx="1">
                  <c:v>0.11363636363636363</c:v>
                </c:pt>
                <c:pt idx="2">
                  <c:v>0.20454545454545456</c:v>
                </c:pt>
                <c:pt idx="3">
                  <c:v>0.25</c:v>
                </c:pt>
                <c:pt idx="4">
                  <c:v>0.13636363636363635</c:v>
                </c:pt>
                <c:pt idx="5">
                  <c:v>0.13636363636363635</c:v>
                </c:pt>
                <c:pt idx="6">
                  <c:v>4.5454545454545456E-2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6317864"/>
        <c:axId val="456319040"/>
      </c:barChart>
      <c:catAx>
        <c:axId val="456317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6319040"/>
        <c:crosses val="autoZero"/>
        <c:auto val="1"/>
        <c:lblAlgn val="ctr"/>
        <c:lblOffset val="100"/>
        <c:noMultiLvlLbl val="0"/>
      </c:catAx>
      <c:valAx>
        <c:axId val="45631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6317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'Esercizio 6'!$C$8</c:f>
              <c:strCache>
                <c:ptCount val="1"/>
                <c:pt idx="0">
                  <c:v>ipergeom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'Esercizio 6'!$B$9:$B$19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'Esercizio 6'!$C$9:$C$19</c:f>
              <c:numCache>
                <c:formatCode>0.0%</c:formatCode>
                <c:ptCount val="11"/>
                <c:pt idx="0">
                  <c:v>0.15165357552329389</c:v>
                </c:pt>
                <c:pt idx="1">
                  <c:v>0.32683960242089194</c:v>
                </c:pt>
                <c:pt idx="2">
                  <c:v>0.30169809454236191</c:v>
                </c:pt>
                <c:pt idx="3">
                  <c:v>0.15681482880167949</c:v>
                </c:pt>
                <c:pt idx="4">
                  <c:v>5.073420931819049E-2</c:v>
                </c:pt>
                <c:pt idx="5">
                  <c:v>1.0654183956819992E-2</c:v>
                </c:pt>
                <c:pt idx="6">
                  <c:v>1.467518451352616E-3</c:v>
                </c:pt>
                <c:pt idx="7">
                  <c:v>1.3059883173629821E-4</c:v>
                </c:pt>
                <c:pt idx="8">
                  <c:v>7.1670090586992924E-6</c:v>
                </c:pt>
                <c:pt idx="9">
                  <c:v>2.1834973834747001E-7</c:v>
                </c:pt>
                <c:pt idx="10">
                  <c:v>2.7948766508476227E-9</c:v>
                </c:pt>
              </c:numCache>
            </c:numRef>
          </c:val>
        </c:ser>
        <c:ser>
          <c:idx val="2"/>
          <c:order val="1"/>
          <c:tx>
            <c:strRef>
              <c:f>'Esercizio 6'!$D$8</c:f>
              <c:strCache>
                <c:ptCount val="1"/>
                <c:pt idx="0">
                  <c:v>binom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'Esercizio 6'!$B$9:$B$19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'Esercizio 6'!$D$9:$D$19</c:f>
              <c:numCache>
                <c:formatCode>0.0%</c:formatCode>
                <c:ptCount val="11"/>
                <c:pt idx="0">
                  <c:v>0.16150558288984571</c:v>
                </c:pt>
                <c:pt idx="1">
                  <c:v>0.32301116577969147</c:v>
                </c:pt>
                <c:pt idx="2">
                  <c:v>0.29071004920172233</c:v>
                </c:pt>
                <c:pt idx="3">
                  <c:v>0.15504535957425183</c:v>
                </c:pt>
                <c:pt idx="4">
                  <c:v>5.426587585098816E-2</c:v>
                </c:pt>
                <c:pt idx="5">
                  <c:v>1.3023810204237145E-2</c:v>
                </c:pt>
                <c:pt idx="6">
                  <c:v>2.1706350340395257E-3</c:v>
                </c:pt>
                <c:pt idx="7">
                  <c:v>2.4807257531880307E-4</c:v>
                </c:pt>
                <c:pt idx="8">
                  <c:v>1.8605443148910209E-5</c:v>
                </c:pt>
                <c:pt idx="9">
                  <c:v>8.2690858439600864E-7</c:v>
                </c:pt>
                <c:pt idx="10">
                  <c:v>1.6538171687920224E-8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5721632"/>
        <c:axId val="455723592"/>
      </c:barChart>
      <c:catAx>
        <c:axId val="45572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5723592"/>
        <c:crosses val="autoZero"/>
        <c:auto val="1"/>
        <c:lblAlgn val="ctr"/>
        <c:lblOffset val="100"/>
        <c:noMultiLvlLbl val="0"/>
      </c:catAx>
      <c:valAx>
        <c:axId val="455723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572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15</xdr:row>
      <xdr:rowOff>142875</xdr:rowOff>
    </xdr:from>
    <xdr:to>
      <xdr:col>15</xdr:col>
      <xdr:colOff>342899</xdr:colOff>
      <xdr:row>28</xdr:row>
      <xdr:rowOff>109537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10</xdr:row>
      <xdr:rowOff>66675</xdr:rowOff>
    </xdr:from>
    <xdr:to>
      <xdr:col>15</xdr:col>
      <xdr:colOff>57150</xdr:colOff>
      <xdr:row>25</xdr:row>
      <xdr:rowOff>185737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485774</xdr:colOff>
      <xdr:row>4</xdr:row>
      <xdr:rowOff>104775</xdr:rowOff>
    </xdr:from>
    <xdr:to>
      <xdr:col>12</xdr:col>
      <xdr:colOff>457200</xdr:colOff>
      <xdr:row>21</xdr:row>
      <xdr:rowOff>76200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workbookViewId="0"/>
  </sheetViews>
  <sheetFormatPr defaultRowHeight="15" x14ac:dyDescent="0.25"/>
  <cols>
    <col min="8" max="9" width="4.5703125" style="1" customWidth="1"/>
  </cols>
  <sheetData>
    <row r="1" spans="1:14" ht="18.75" x14ac:dyDescent="0.3">
      <c r="A1" s="27" t="s">
        <v>48</v>
      </c>
    </row>
    <row r="3" spans="1:14" x14ac:dyDescent="0.25">
      <c r="C3" t="s">
        <v>3</v>
      </c>
      <c r="D3" t="s">
        <v>4</v>
      </c>
      <c r="M3" t="s">
        <v>8</v>
      </c>
      <c r="N3" t="s">
        <v>9</v>
      </c>
    </row>
    <row r="4" spans="1:14" x14ac:dyDescent="0.25">
      <c r="B4" t="s">
        <v>0</v>
      </c>
      <c r="C4">
        <v>12</v>
      </c>
      <c r="D4">
        <v>1</v>
      </c>
      <c r="H4" s="1" t="s">
        <v>5</v>
      </c>
      <c r="I4" s="1" t="s">
        <v>5</v>
      </c>
      <c r="J4">
        <f>C4/$C$8</f>
        <v>0.48</v>
      </c>
      <c r="K4">
        <f>(C4-1)/($C$8-1)</f>
        <v>0.45833333333333331</v>
      </c>
      <c r="M4" s="2">
        <f>J4*K4</f>
        <v>0.21999999999999997</v>
      </c>
      <c r="N4" s="2">
        <v>2</v>
      </c>
    </row>
    <row r="5" spans="1:14" x14ac:dyDescent="0.25">
      <c r="B5" t="s">
        <v>1</v>
      </c>
      <c r="C5">
        <v>8</v>
      </c>
      <c r="D5">
        <v>2</v>
      </c>
      <c r="H5" s="1" t="s">
        <v>5</v>
      </c>
      <c r="I5" s="1" t="s">
        <v>6</v>
      </c>
      <c r="J5">
        <f>J4</f>
        <v>0.48</v>
      </c>
      <c r="K5">
        <f>(C5)/($C$8-1)</f>
        <v>0.33333333333333331</v>
      </c>
      <c r="M5" s="3">
        <f t="shared" ref="M5:M13" si="0">J5*K5</f>
        <v>0.15999999999999998</v>
      </c>
      <c r="N5" s="3">
        <v>3</v>
      </c>
    </row>
    <row r="6" spans="1:14" x14ac:dyDescent="0.25">
      <c r="B6" t="s">
        <v>2</v>
      </c>
      <c r="C6">
        <v>5</v>
      </c>
      <c r="D6">
        <v>3</v>
      </c>
      <c r="H6" s="1" t="s">
        <v>5</v>
      </c>
      <c r="I6" s="1" t="s">
        <v>7</v>
      </c>
      <c r="J6">
        <f>J5</f>
        <v>0.48</v>
      </c>
      <c r="K6">
        <f>(C6)/($C$8-1)</f>
        <v>0.20833333333333334</v>
      </c>
      <c r="M6" s="4">
        <f t="shared" si="0"/>
        <v>0.1</v>
      </c>
      <c r="N6" s="4">
        <v>4</v>
      </c>
    </row>
    <row r="8" spans="1:14" x14ac:dyDescent="0.25">
      <c r="B8" t="s">
        <v>47</v>
      </c>
      <c r="C8">
        <f>SUM(C4:C6)</f>
        <v>25</v>
      </c>
      <c r="H8" s="1" t="s">
        <v>6</v>
      </c>
      <c r="I8" s="1" t="s">
        <v>5</v>
      </c>
      <c r="J8">
        <f>C5/C8</f>
        <v>0.32</v>
      </c>
      <c r="K8">
        <f>C4/(C8-1)</f>
        <v>0.5</v>
      </c>
      <c r="M8" s="3">
        <f t="shared" si="0"/>
        <v>0.16</v>
      </c>
      <c r="N8" s="3">
        <v>3</v>
      </c>
    </row>
    <row r="9" spans="1:14" x14ac:dyDescent="0.25">
      <c r="H9" s="1" t="s">
        <v>6</v>
      </c>
      <c r="I9" s="1" t="s">
        <v>6</v>
      </c>
      <c r="J9">
        <f>J8</f>
        <v>0.32</v>
      </c>
      <c r="K9">
        <f>(C5-1)/(C8-1)</f>
        <v>0.29166666666666669</v>
      </c>
      <c r="M9" s="4">
        <f t="shared" si="0"/>
        <v>9.3333333333333338E-2</v>
      </c>
      <c r="N9" s="4">
        <v>4</v>
      </c>
    </row>
    <row r="10" spans="1:14" x14ac:dyDescent="0.25">
      <c r="H10" s="1" t="s">
        <v>6</v>
      </c>
      <c r="I10" s="1" t="s">
        <v>7</v>
      </c>
      <c r="J10">
        <f>J9</f>
        <v>0.32</v>
      </c>
      <c r="K10">
        <f>C6/(C8-1)</f>
        <v>0.20833333333333334</v>
      </c>
      <c r="M10" s="5">
        <f t="shared" si="0"/>
        <v>6.6666666666666666E-2</v>
      </c>
      <c r="N10" s="5">
        <v>5</v>
      </c>
    </row>
    <row r="12" spans="1:14" x14ac:dyDescent="0.25">
      <c r="H12" s="1" t="s">
        <v>7</v>
      </c>
      <c r="I12" s="1" t="s">
        <v>5</v>
      </c>
      <c r="J12">
        <f>C6/C8</f>
        <v>0.2</v>
      </c>
      <c r="K12">
        <f>C4/(C8-1)</f>
        <v>0.5</v>
      </c>
      <c r="M12" s="4">
        <f t="shared" si="0"/>
        <v>0.1</v>
      </c>
      <c r="N12" s="4">
        <v>4</v>
      </c>
    </row>
    <row r="13" spans="1:14" x14ac:dyDescent="0.25">
      <c r="H13" s="1" t="s">
        <v>7</v>
      </c>
      <c r="I13" s="1" t="s">
        <v>6</v>
      </c>
      <c r="J13">
        <f>J12</f>
        <v>0.2</v>
      </c>
      <c r="K13">
        <f>C5/(C8-1)</f>
        <v>0.33333333333333331</v>
      </c>
      <c r="M13" s="5">
        <f t="shared" si="0"/>
        <v>6.6666666666666666E-2</v>
      </c>
      <c r="N13" s="5">
        <v>5</v>
      </c>
    </row>
    <row r="14" spans="1:14" x14ac:dyDescent="0.25">
      <c r="H14" s="1" t="s">
        <v>7</v>
      </c>
      <c r="I14" s="1" t="s">
        <v>7</v>
      </c>
      <c r="J14">
        <f>J13</f>
        <v>0.2</v>
      </c>
      <c r="K14">
        <f>(C6-1)/(C8-1)</f>
        <v>0.16666666666666666</v>
      </c>
      <c r="M14" s="14">
        <f t="shared" ref="M14" si="1">J14*K14</f>
        <v>3.3333333333333333E-2</v>
      </c>
      <c r="N14" s="14">
        <v>6</v>
      </c>
    </row>
    <row r="15" spans="1:14" x14ac:dyDescent="0.25">
      <c r="B15" s="6" t="s">
        <v>9</v>
      </c>
      <c r="C15" s="6" t="s">
        <v>10</v>
      </c>
    </row>
    <row r="16" spans="1:14" x14ac:dyDescent="0.25">
      <c r="B16" s="1">
        <v>2</v>
      </c>
      <c r="C16" s="1">
        <f>M4</f>
        <v>0.21999999999999997</v>
      </c>
      <c r="E16">
        <f>B16*C16</f>
        <v>0.43999999999999995</v>
      </c>
      <c r="F16">
        <f>B16^2*C16</f>
        <v>0.87999999999999989</v>
      </c>
    </row>
    <row r="17" spans="2:6" x14ac:dyDescent="0.25">
      <c r="B17" s="1">
        <v>3</v>
      </c>
      <c r="C17" s="1">
        <f>M5+M8</f>
        <v>0.31999999999999995</v>
      </c>
      <c r="E17">
        <f>B17*C17</f>
        <v>0.95999999999999985</v>
      </c>
      <c r="F17">
        <f>B17^2*C17</f>
        <v>2.8799999999999994</v>
      </c>
    </row>
    <row r="18" spans="2:6" x14ac:dyDescent="0.25">
      <c r="B18" s="1">
        <v>4</v>
      </c>
      <c r="C18" s="1">
        <f>M6+M9+M12</f>
        <v>0.29333333333333333</v>
      </c>
      <c r="E18">
        <f>B18*C18</f>
        <v>1.1733333333333333</v>
      </c>
      <c r="F18">
        <f>B18^2*C18</f>
        <v>4.6933333333333334</v>
      </c>
    </row>
    <row r="19" spans="2:6" x14ac:dyDescent="0.25">
      <c r="B19" s="1">
        <v>5</v>
      </c>
      <c r="C19" s="1">
        <f>M10+M13</f>
        <v>0.13333333333333333</v>
      </c>
      <c r="E19">
        <f>B19*C19</f>
        <v>0.66666666666666663</v>
      </c>
      <c r="F19">
        <f>B19^2*C19</f>
        <v>3.3333333333333335</v>
      </c>
    </row>
    <row r="20" spans="2:6" x14ac:dyDescent="0.25">
      <c r="B20" s="1">
        <v>6</v>
      </c>
      <c r="C20">
        <f>M14</f>
        <v>3.3333333333333333E-2</v>
      </c>
      <c r="E20">
        <f>B20*C20</f>
        <v>0.2</v>
      </c>
      <c r="F20">
        <f>B20^2*C20</f>
        <v>1.2</v>
      </c>
    </row>
    <row r="22" spans="2:6" x14ac:dyDescent="0.25">
      <c r="D22" s="7" t="s">
        <v>11</v>
      </c>
      <c r="E22" s="7">
        <f>SUM(E16:E20)</f>
        <v>3.44</v>
      </c>
    </row>
    <row r="23" spans="2:6" x14ac:dyDescent="0.25">
      <c r="F23">
        <f>SUM(F16:F20)</f>
        <v>12.986666666666666</v>
      </c>
    </row>
    <row r="24" spans="2:6" x14ac:dyDescent="0.25">
      <c r="D24" s="7" t="s">
        <v>12</v>
      </c>
      <c r="E24" s="7">
        <f>F23-E22^2</f>
        <v>1.1530666666666676</v>
      </c>
    </row>
    <row r="25" spans="2:6" x14ac:dyDescent="0.25">
      <c r="D25" t="s">
        <v>13</v>
      </c>
      <c r="E25">
        <f>SQRT(E24)</f>
        <v>1.0738094182240476</v>
      </c>
    </row>
  </sheetData>
  <pageMargins left="0.39370078740157483" right="0.39370078740157483" top="0.7480314960629921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zoomScaleNormal="100" workbookViewId="0"/>
  </sheetViews>
  <sheetFormatPr defaultRowHeight="15" x14ac:dyDescent="0.25"/>
  <sheetData>
    <row r="1" spans="1:15" ht="18.75" x14ac:dyDescent="0.3">
      <c r="A1" s="27" t="s">
        <v>49</v>
      </c>
    </row>
    <row r="3" spans="1:15" x14ac:dyDescent="0.25">
      <c r="C3" t="s">
        <v>15</v>
      </c>
    </row>
    <row r="4" spans="1:15" x14ac:dyDescent="0.25">
      <c r="C4" s="15" t="s">
        <v>5</v>
      </c>
      <c r="D4" s="15" t="s">
        <v>5</v>
      </c>
      <c r="E4" s="15" t="s">
        <v>5</v>
      </c>
      <c r="F4" s="15" t="s">
        <v>5</v>
      </c>
      <c r="G4" s="15" t="s">
        <v>5</v>
      </c>
      <c r="H4" s="16" t="s">
        <v>6</v>
      </c>
      <c r="I4" s="16" t="s">
        <v>6</v>
      </c>
      <c r="J4" s="16" t="s">
        <v>6</v>
      </c>
      <c r="K4" s="16" t="s">
        <v>6</v>
      </c>
      <c r="L4" s="17" t="s">
        <v>16</v>
      </c>
      <c r="M4" s="17" t="s">
        <v>16</v>
      </c>
    </row>
    <row r="5" spans="1:15" ht="15.75" thickBot="1" x14ac:dyDescent="0.3">
      <c r="B5" s="6" t="s">
        <v>14</v>
      </c>
      <c r="C5" s="6">
        <v>4</v>
      </c>
      <c r="D5" s="6">
        <v>4</v>
      </c>
      <c r="E5" s="6">
        <v>4</v>
      </c>
      <c r="F5" s="6">
        <v>4</v>
      </c>
      <c r="G5" s="6">
        <v>4</v>
      </c>
      <c r="H5" s="6">
        <v>2</v>
      </c>
      <c r="I5" s="6">
        <v>2</v>
      </c>
      <c r="J5" s="6">
        <v>2</v>
      </c>
      <c r="K5" s="6">
        <v>2</v>
      </c>
      <c r="L5" s="6">
        <v>1</v>
      </c>
      <c r="M5" s="6">
        <v>1</v>
      </c>
    </row>
    <row r="6" spans="1:15" x14ac:dyDescent="0.25">
      <c r="B6" s="6">
        <v>1</v>
      </c>
      <c r="C6" s="18">
        <f>$B6-C$5</f>
        <v>-3</v>
      </c>
      <c r="D6" s="19">
        <f t="shared" ref="D6:M9" si="0">$B6-D$5</f>
        <v>-3</v>
      </c>
      <c r="E6" s="19">
        <f t="shared" si="0"/>
        <v>-3</v>
      </c>
      <c r="F6" s="19">
        <f t="shared" si="0"/>
        <v>-3</v>
      </c>
      <c r="G6" s="19">
        <f t="shared" si="0"/>
        <v>-3</v>
      </c>
      <c r="H6" s="19">
        <f t="shared" si="0"/>
        <v>-1</v>
      </c>
      <c r="I6" s="19">
        <f t="shared" si="0"/>
        <v>-1</v>
      </c>
      <c r="J6" s="19">
        <f t="shared" si="0"/>
        <v>-1</v>
      </c>
      <c r="K6" s="19">
        <f t="shared" si="0"/>
        <v>-1</v>
      </c>
      <c r="L6" s="19">
        <f t="shared" si="0"/>
        <v>0</v>
      </c>
      <c r="M6" s="20">
        <f t="shared" si="0"/>
        <v>0</v>
      </c>
    </row>
    <row r="7" spans="1:15" x14ac:dyDescent="0.25">
      <c r="B7" s="6">
        <v>2</v>
      </c>
      <c r="C7" s="21">
        <f>$B7-C$5</f>
        <v>-2</v>
      </c>
      <c r="D7" s="22">
        <f t="shared" si="0"/>
        <v>-2</v>
      </c>
      <c r="E7" s="22">
        <f t="shared" si="0"/>
        <v>-2</v>
      </c>
      <c r="F7" s="22">
        <f t="shared" si="0"/>
        <v>-2</v>
      </c>
      <c r="G7" s="22">
        <f t="shared" si="0"/>
        <v>-2</v>
      </c>
      <c r="H7" s="22">
        <f t="shared" si="0"/>
        <v>0</v>
      </c>
      <c r="I7" s="22">
        <f t="shared" si="0"/>
        <v>0</v>
      </c>
      <c r="J7" s="22">
        <f t="shared" si="0"/>
        <v>0</v>
      </c>
      <c r="K7" s="22">
        <f t="shared" si="0"/>
        <v>0</v>
      </c>
      <c r="L7" s="22">
        <f t="shared" si="0"/>
        <v>1</v>
      </c>
      <c r="M7" s="23">
        <f t="shared" si="0"/>
        <v>1</v>
      </c>
    </row>
    <row r="8" spans="1:15" x14ac:dyDescent="0.25">
      <c r="B8" s="6">
        <v>3</v>
      </c>
      <c r="C8" s="21">
        <f>$B8-C$5</f>
        <v>-1</v>
      </c>
      <c r="D8" s="22">
        <f t="shared" si="0"/>
        <v>-1</v>
      </c>
      <c r="E8" s="22">
        <f t="shared" si="0"/>
        <v>-1</v>
      </c>
      <c r="F8" s="22">
        <f t="shared" si="0"/>
        <v>-1</v>
      </c>
      <c r="G8" s="22">
        <f t="shared" si="0"/>
        <v>-1</v>
      </c>
      <c r="H8" s="22">
        <f t="shared" si="0"/>
        <v>1</v>
      </c>
      <c r="I8" s="22">
        <f t="shared" si="0"/>
        <v>1</v>
      </c>
      <c r="J8" s="22">
        <f t="shared" si="0"/>
        <v>1</v>
      </c>
      <c r="K8" s="22">
        <f t="shared" si="0"/>
        <v>1</v>
      </c>
      <c r="L8" s="22">
        <f t="shared" si="0"/>
        <v>2</v>
      </c>
      <c r="M8" s="23">
        <f t="shared" si="0"/>
        <v>2</v>
      </c>
    </row>
    <row r="9" spans="1:15" ht="15.75" thickBot="1" x14ac:dyDescent="0.3">
      <c r="B9" s="6">
        <v>4</v>
      </c>
      <c r="C9" s="24">
        <f>$B9-C$5</f>
        <v>0</v>
      </c>
      <c r="D9" s="25">
        <f t="shared" si="0"/>
        <v>0</v>
      </c>
      <c r="E9" s="25">
        <f t="shared" si="0"/>
        <v>0</v>
      </c>
      <c r="F9" s="25">
        <f t="shared" si="0"/>
        <v>0</v>
      </c>
      <c r="G9" s="25">
        <f t="shared" si="0"/>
        <v>0</v>
      </c>
      <c r="H9" s="25">
        <f t="shared" si="0"/>
        <v>2</v>
      </c>
      <c r="I9" s="25">
        <f t="shared" si="0"/>
        <v>2</v>
      </c>
      <c r="J9" s="25">
        <f t="shared" si="0"/>
        <v>2</v>
      </c>
      <c r="K9" s="25">
        <f t="shared" si="0"/>
        <v>2</v>
      </c>
      <c r="L9" s="25">
        <f t="shared" si="0"/>
        <v>3</v>
      </c>
      <c r="M9" s="26">
        <f t="shared" si="0"/>
        <v>3</v>
      </c>
      <c r="O9" t="s">
        <v>18</v>
      </c>
    </row>
    <row r="13" spans="1:15" x14ac:dyDescent="0.25">
      <c r="B13" t="s">
        <v>17</v>
      </c>
      <c r="C13" t="s">
        <v>19</v>
      </c>
      <c r="D13" t="s">
        <v>20</v>
      </c>
    </row>
    <row r="14" spans="1:15" x14ac:dyDescent="0.25">
      <c r="B14">
        <v>-3</v>
      </c>
      <c r="C14">
        <v>5</v>
      </c>
      <c r="D14">
        <f>C14/$C$22</f>
        <v>0.11363636363636363</v>
      </c>
      <c r="F14">
        <f>B14*D14</f>
        <v>-0.34090909090909088</v>
      </c>
      <c r="G14">
        <f>B14^2*D14</f>
        <v>1.0227272727272727</v>
      </c>
    </row>
    <row r="15" spans="1:15" x14ac:dyDescent="0.25">
      <c r="B15">
        <v>-2</v>
      </c>
      <c r="C15">
        <v>5</v>
      </c>
      <c r="D15">
        <f t="shared" ref="D15:D20" si="1">C15/$C$22</f>
        <v>0.11363636363636363</v>
      </c>
      <c r="F15">
        <f t="shared" ref="F15:F20" si="2">B15*D15</f>
        <v>-0.22727272727272727</v>
      </c>
      <c r="G15">
        <f t="shared" ref="G15:G20" si="3">B15^2*D15</f>
        <v>0.45454545454545453</v>
      </c>
    </row>
    <row r="16" spans="1:15" x14ac:dyDescent="0.25">
      <c r="B16">
        <v>-1</v>
      </c>
      <c r="C16">
        <v>9</v>
      </c>
      <c r="D16">
        <f t="shared" si="1"/>
        <v>0.20454545454545456</v>
      </c>
      <c r="F16">
        <f t="shared" si="2"/>
        <v>-0.20454545454545456</v>
      </c>
      <c r="G16">
        <f t="shared" si="3"/>
        <v>0.20454545454545456</v>
      </c>
    </row>
    <row r="17" spans="2:7" x14ac:dyDescent="0.25">
      <c r="B17">
        <v>0</v>
      </c>
      <c r="C17">
        <v>11</v>
      </c>
      <c r="D17">
        <f t="shared" si="1"/>
        <v>0.25</v>
      </c>
      <c r="F17">
        <f t="shared" si="2"/>
        <v>0</v>
      </c>
      <c r="G17">
        <f t="shared" si="3"/>
        <v>0</v>
      </c>
    </row>
    <row r="18" spans="2:7" x14ac:dyDescent="0.25">
      <c r="B18">
        <v>1</v>
      </c>
      <c r="C18">
        <v>6</v>
      </c>
      <c r="D18">
        <f t="shared" si="1"/>
        <v>0.13636363636363635</v>
      </c>
      <c r="F18">
        <f t="shared" si="2"/>
        <v>0.13636363636363635</v>
      </c>
      <c r="G18">
        <f t="shared" si="3"/>
        <v>0.13636363636363635</v>
      </c>
    </row>
    <row r="19" spans="2:7" x14ac:dyDescent="0.25">
      <c r="B19">
        <v>2</v>
      </c>
      <c r="C19">
        <v>6</v>
      </c>
      <c r="D19">
        <f t="shared" si="1"/>
        <v>0.13636363636363635</v>
      </c>
      <c r="F19">
        <f t="shared" si="2"/>
        <v>0.27272727272727271</v>
      </c>
      <c r="G19">
        <f t="shared" si="3"/>
        <v>0.54545454545454541</v>
      </c>
    </row>
    <row r="20" spans="2:7" x14ac:dyDescent="0.25">
      <c r="B20">
        <v>3</v>
      </c>
      <c r="C20">
        <v>2</v>
      </c>
      <c r="D20">
        <f t="shared" si="1"/>
        <v>4.5454545454545456E-2</v>
      </c>
      <c r="F20">
        <f t="shared" si="2"/>
        <v>0.13636363636363635</v>
      </c>
      <c r="G20">
        <f t="shared" si="3"/>
        <v>0.40909090909090912</v>
      </c>
    </row>
    <row r="22" spans="2:7" x14ac:dyDescent="0.25">
      <c r="C22">
        <f>SUM(C14:C20)</f>
        <v>44</v>
      </c>
      <c r="E22" s="8" t="s">
        <v>11</v>
      </c>
      <c r="F22" s="8">
        <f>SUM(F14:F20)</f>
        <v>-0.22727272727272729</v>
      </c>
    </row>
    <row r="23" spans="2:7" x14ac:dyDescent="0.25">
      <c r="G23">
        <f>SUM(G14:G20)</f>
        <v>2.7727272727272729</v>
      </c>
    </row>
    <row r="25" spans="2:7" x14ac:dyDescent="0.25">
      <c r="E25" s="8" t="s">
        <v>21</v>
      </c>
      <c r="F25" s="8">
        <f>G23-F22^2</f>
        <v>2.7210743801652892</v>
      </c>
    </row>
    <row r="26" spans="2:7" x14ac:dyDescent="0.25">
      <c r="E26" t="s">
        <v>13</v>
      </c>
      <c r="F26">
        <f>SQRT(F25)</f>
        <v>1.6495679374203687</v>
      </c>
    </row>
  </sheetData>
  <conditionalFormatting sqref="C6:M9">
    <cfRule type="colorScale" priority="1">
      <colorScale>
        <cfvo type="min"/>
        <cfvo type="percentile" val="50"/>
        <cfvo type="max"/>
        <color theme="4" tint="-0.249977111117893"/>
        <color theme="6" tint="0.79998168889431442"/>
        <color rgb="FFFFC000"/>
      </colorScale>
    </cfRule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39370078740157483" right="0.39370078740157483" top="0.74803149606299213" bottom="0.39370078740157483" header="0.31496062992125984" footer="0.31496062992125984"/>
  <pageSetup paperSize="9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workbookViewId="0">
      <selection activeCell="C4" sqref="C4"/>
    </sheetView>
  </sheetViews>
  <sheetFormatPr defaultRowHeight="15" x14ac:dyDescent="0.25"/>
  <cols>
    <col min="2" max="2" width="6.85546875" customWidth="1"/>
    <col min="5" max="5" width="6.7109375" customWidth="1"/>
    <col min="8" max="8" width="7.140625" customWidth="1"/>
  </cols>
  <sheetData>
    <row r="2" spans="1:10" ht="18.75" x14ac:dyDescent="0.3">
      <c r="A2" s="27" t="s">
        <v>22</v>
      </c>
    </row>
    <row r="3" spans="1:10" x14ac:dyDescent="0.25">
      <c r="C3" t="s">
        <v>23</v>
      </c>
      <c r="D3">
        <v>10</v>
      </c>
      <c r="F3" t="s">
        <v>23</v>
      </c>
      <c r="G3">
        <v>10</v>
      </c>
      <c r="I3" t="s">
        <v>23</v>
      </c>
      <c r="J3">
        <v>10</v>
      </c>
    </row>
    <row r="4" spans="1:10" x14ac:dyDescent="0.25">
      <c r="C4" t="s">
        <v>24</v>
      </c>
      <c r="D4">
        <f>1/6</f>
        <v>0.16666666666666666</v>
      </c>
      <c r="F4" t="s">
        <v>24</v>
      </c>
      <c r="G4">
        <f>2/6</f>
        <v>0.33333333333333331</v>
      </c>
      <c r="I4" t="s">
        <v>24</v>
      </c>
      <c r="J4">
        <f>3/6</f>
        <v>0.5</v>
      </c>
    </row>
    <row r="6" spans="1:10" x14ac:dyDescent="0.25">
      <c r="C6" t="s">
        <v>9</v>
      </c>
      <c r="D6" t="s">
        <v>25</v>
      </c>
      <c r="F6" t="s">
        <v>9</v>
      </c>
      <c r="G6" t="s">
        <v>25</v>
      </c>
      <c r="I6" t="s">
        <v>9</v>
      </c>
      <c r="J6" t="s">
        <v>25</v>
      </c>
    </row>
    <row r="7" spans="1:10" x14ac:dyDescent="0.25">
      <c r="C7">
        <v>0</v>
      </c>
      <c r="D7" s="9">
        <f>BINOMDIST(C7,$D$3,$D$4,FALSE)</f>
        <v>0.16150558288984571</v>
      </c>
      <c r="F7">
        <v>0</v>
      </c>
      <c r="G7" s="9">
        <f>BINOMDIST(F7,$G$3,$G$4,FALSE)</f>
        <v>1.7341529915832619E-2</v>
      </c>
      <c r="I7">
        <v>0</v>
      </c>
      <c r="J7" s="9">
        <f>BINOMDIST(I7,$J$3,$J$4,FALSE)</f>
        <v>9.765625E-4</v>
      </c>
    </row>
    <row r="8" spans="1:10" x14ac:dyDescent="0.25">
      <c r="C8">
        <v>1</v>
      </c>
      <c r="D8" s="9">
        <f t="shared" ref="D8:D14" si="0">BINOMDIST(C8,$D$3,$D$4,FALSE)</f>
        <v>0.32301116577969147</v>
      </c>
      <c r="F8">
        <v>1</v>
      </c>
      <c r="G8" s="9">
        <f t="shared" ref="G8:G17" si="1">BINOMDIST(F8,$G$3,$G$4,FALSE)</f>
        <v>8.6707649579163118E-2</v>
      </c>
      <c r="I8">
        <v>1</v>
      </c>
      <c r="J8" s="9">
        <f t="shared" ref="J8:J17" si="2">BINOMDIST(I8,$J$3,$J$4,FALSE)</f>
        <v>9.7656250000000017E-3</v>
      </c>
    </row>
    <row r="9" spans="1:10" x14ac:dyDescent="0.25">
      <c r="C9">
        <v>2</v>
      </c>
      <c r="D9" s="9">
        <f t="shared" si="0"/>
        <v>0.29071004920172233</v>
      </c>
      <c r="F9">
        <v>2</v>
      </c>
      <c r="G9" s="9">
        <f t="shared" si="1"/>
        <v>0.19509221155311701</v>
      </c>
      <c r="I9">
        <v>2</v>
      </c>
      <c r="J9" s="9">
        <f t="shared" si="2"/>
        <v>4.3945312499999972E-2</v>
      </c>
    </row>
    <row r="10" spans="1:10" x14ac:dyDescent="0.25">
      <c r="C10">
        <v>3</v>
      </c>
      <c r="D10" s="9">
        <f t="shared" si="0"/>
        <v>0.15504535957425183</v>
      </c>
      <c r="F10" s="8">
        <v>3</v>
      </c>
      <c r="G10" s="10">
        <f t="shared" si="1"/>
        <v>0.26012294873748926</v>
      </c>
      <c r="I10">
        <v>3</v>
      </c>
      <c r="J10" s="9">
        <f t="shared" si="2"/>
        <v>0.11718750000000003</v>
      </c>
    </row>
    <row r="11" spans="1:10" x14ac:dyDescent="0.25">
      <c r="C11" s="8">
        <v>4</v>
      </c>
      <c r="D11" s="10">
        <f t="shared" si="0"/>
        <v>5.426587585098816E-2</v>
      </c>
      <c r="F11">
        <v>4</v>
      </c>
      <c r="G11" s="9">
        <f t="shared" si="1"/>
        <v>0.22760758014530308</v>
      </c>
      <c r="I11">
        <v>4</v>
      </c>
      <c r="J11" s="9">
        <f t="shared" si="2"/>
        <v>0.20507812500000006</v>
      </c>
    </row>
    <row r="12" spans="1:10" x14ac:dyDescent="0.25">
      <c r="C12">
        <v>5</v>
      </c>
      <c r="D12" s="9">
        <f t="shared" si="0"/>
        <v>1.3023810204237145E-2</v>
      </c>
      <c r="F12">
        <v>5</v>
      </c>
      <c r="G12" s="9">
        <f t="shared" si="1"/>
        <v>0.13656454808718177</v>
      </c>
      <c r="I12">
        <v>5</v>
      </c>
      <c r="J12" s="9">
        <f t="shared" si="2"/>
        <v>0.24609375000000008</v>
      </c>
    </row>
    <row r="13" spans="1:10" x14ac:dyDescent="0.25">
      <c r="C13">
        <v>6</v>
      </c>
      <c r="D13" s="9">
        <f t="shared" si="0"/>
        <v>2.1706350340395257E-3</v>
      </c>
      <c r="F13">
        <v>6</v>
      </c>
      <c r="G13" s="9">
        <f t="shared" si="1"/>
        <v>5.6901895036325721E-2</v>
      </c>
      <c r="I13">
        <v>6</v>
      </c>
      <c r="J13" s="9">
        <f t="shared" si="2"/>
        <v>0.20507812500000006</v>
      </c>
    </row>
    <row r="14" spans="1:10" x14ac:dyDescent="0.25">
      <c r="C14">
        <v>7</v>
      </c>
      <c r="D14" s="9">
        <f t="shared" si="0"/>
        <v>2.4807257531880307E-4</v>
      </c>
      <c r="F14">
        <v>7</v>
      </c>
      <c r="G14" s="9">
        <f t="shared" si="1"/>
        <v>1.6257684296093075E-2</v>
      </c>
      <c r="I14" s="8">
        <v>7</v>
      </c>
      <c r="J14" s="10">
        <f t="shared" si="2"/>
        <v>0.11718750000000003</v>
      </c>
    </row>
    <row r="15" spans="1:10" x14ac:dyDescent="0.25">
      <c r="C15">
        <v>8</v>
      </c>
      <c r="D15" s="9">
        <f t="shared" ref="D15:D17" si="3">BINOMDIST(C15,$D$3,$D$4,FALSE)</f>
        <v>1.8605443148910209E-5</v>
      </c>
      <c r="F15">
        <v>8</v>
      </c>
      <c r="G15" s="9">
        <f t="shared" si="1"/>
        <v>3.0483158055174459E-3</v>
      </c>
      <c r="I15">
        <v>8</v>
      </c>
      <c r="J15" s="9">
        <f t="shared" si="2"/>
        <v>4.3945312499999986E-2</v>
      </c>
    </row>
    <row r="16" spans="1:10" x14ac:dyDescent="0.25">
      <c r="C16">
        <v>9</v>
      </c>
      <c r="D16" s="9">
        <f t="shared" si="3"/>
        <v>8.2690858439600864E-7</v>
      </c>
      <c r="F16">
        <v>9</v>
      </c>
      <c r="G16" s="9">
        <f t="shared" si="1"/>
        <v>3.3870175616860506E-4</v>
      </c>
      <c r="I16">
        <v>9</v>
      </c>
      <c r="J16" s="9">
        <f t="shared" si="2"/>
        <v>9.7656250000000017E-3</v>
      </c>
    </row>
    <row r="17" spans="1:10" x14ac:dyDescent="0.25">
      <c r="C17">
        <v>10</v>
      </c>
      <c r="D17" s="9">
        <f t="shared" si="3"/>
        <v>1.6538171687920224E-8</v>
      </c>
      <c r="F17">
        <v>10</v>
      </c>
      <c r="G17" s="9">
        <f t="shared" si="1"/>
        <v>1.6935087808430265E-5</v>
      </c>
      <c r="I17">
        <v>10</v>
      </c>
      <c r="J17" s="9">
        <f t="shared" si="2"/>
        <v>9.765625E-4</v>
      </c>
    </row>
    <row r="18" spans="1:10" x14ac:dyDescent="0.25">
      <c r="G18" s="9"/>
      <c r="J18" s="9"/>
    </row>
    <row r="20" spans="1:10" ht="18.75" x14ac:dyDescent="0.3">
      <c r="A20" s="27" t="s">
        <v>26</v>
      </c>
      <c r="C20" t="s">
        <v>23</v>
      </c>
      <c r="D20">
        <v>6</v>
      </c>
    </row>
    <row r="21" spans="1:10" x14ac:dyDescent="0.25">
      <c r="C21" t="s">
        <v>24</v>
      </c>
      <c r="D21">
        <f>7/13</f>
        <v>0.53846153846153844</v>
      </c>
    </row>
    <row r="23" spans="1:10" x14ac:dyDescent="0.25">
      <c r="C23" t="s">
        <v>9</v>
      </c>
      <c r="D23" t="s">
        <v>25</v>
      </c>
    </row>
    <row r="24" spans="1:10" x14ac:dyDescent="0.25">
      <c r="C24">
        <v>0</v>
      </c>
      <c r="D24" s="9">
        <f>BINOMDIST(C24,$D$20,$D$21,FALSE)</f>
        <v>9.6660133019558121E-3</v>
      </c>
    </row>
    <row r="25" spans="1:10" x14ac:dyDescent="0.25">
      <c r="C25">
        <v>1</v>
      </c>
      <c r="D25" s="9">
        <f t="shared" ref="D25:D30" si="4">BINOMDIST(C25,$D$20,$D$21,FALSE)</f>
        <v>6.7662093113690661E-2</v>
      </c>
    </row>
    <row r="26" spans="1:10" x14ac:dyDescent="0.25">
      <c r="C26">
        <v>2</v>
      </c>
      <c r="D26" s="9">
        <f t="shared" si="4"/>
        <v>0.19734777158159766</v>
      </c>
    </row>
    <row r="27" spans="1:10" x14ac:dyDescent="0.25">
      <c r="C27" s="8">
        <v>3</v>
      </c>
      <c r="D27" s="10">
        <f t="shared" si="4"/>
        <v>0.30698542246026306</v>
      </c>
    </row>
    <row r="28" spans="1:10" x14ac:dyDescent="0.25">
      <c r="C28">
        <v>4</v>
      </c>
      <c r="D28" s="9">
        <f t="shared" si="4"/>
        <v>0.26861224465273026</v>
      </c>
    </row>
    <row r="29" spans="1:10" x14ac:dyDescent="0.25">
      <c r="C29">
        <v>5</v>
      </c>
      <c r="D29" s="9">
        <f t="shared" si="4"/>
        <v>0.12535238083794076</v>
      </c>
    </row>
    <row r="30" spans="1:10" x14ac:dyDescent="0.25">
      <c r="C30">
        <v>6</v>
      </c>
      <c r="D30" s="9">
        <f t="shared" si="4"/>
        <v>2.4374074051821803E-2</v>
      </c>
    </row>
    <row r="33" spans="1:5" ht="18.75" x14ac:dyDescent="0.3">
      <c r="A33" s="27" t="s">
        <v>27</v>
      </c>
    </row>
    <row r="34" spans="1:5" x14ac:dyDescent="0.25">
      <c r="C34" t="s">
        <v>23</v>
      </c>
      <c r="D34">
        <v>25</v>
      </c>
    </row>
    <row r="35" spans="1:5" x14ac:dyDescent="0.25">
      <c r="C35" t="s">
        <v>24</v>
      </c>
      <c r="D35">
        <f>0.067</f>
        <v>6.7000000000000004E-2</v>
      </c>
    </row>
    <row r="37" spans="1:5" x14ac:dyDescent="0.25">
      <c r="C37" t="s">
        <v>9</v>
      </c>
      <c r="D37" t="s">
        <v>25</v>
      </c>
      <c r="E37" t="s">
        <v>28</v>
      </c>
    </row>
    <row r="38" spans="1:5" x14ac:dyDescent="0.25">
      <c r="C38">
        <v>0</v>
      </c>
      <c r="D38" s="9">
        <f>BINOMDIST(C38,$D$34,$D$35,FALSE)</f>
        <v>0.17662049340131397</v>
      </c>
      <c r="E38" s="11">
        <f>D38</f>
        <v>0.17662049340131397</v>
      </c>
    </row>
    <row r="39" spans="1:5" x14ac:dyDescent="0.25">
      <c r="C39">
        <v>1</v>
      </c>
      <c r="D39" s="9">
        <f t="shared" ref="D39:D45" si="5">BINOMDIST(C39,$D$34,$D$35,FALSE)</f>
        <v>0.31708395117599247</v>
      </c>
      <c r="E39" s="11">
        <f t="shared" ref="E39:E45" si="6">E38+D39</f>
        <v>0.49370444457730644</v>
      </c>
    </row>
    <row r="40" spans="1:5" x14ac:dyDescent="0.25">
      <c r="C40">
        <v>2</v>
      </c>
      <c r="D40" s="9">
        <f t="shared" si="5"/>
        <v>0.2732427617850996</v>
      </c>
      <c r="E40" s="11">
        <f t="shared" si="6"/>
        <v>0.7669472063624061</v>
      </c>
    </row>
    <row r="41" spans="1:5" x14ac:dyDescent="0.25">
      <c r="C41" s="8">
        <v>3</v>
      </c>
      <c r="D41" s="10">
        <f t="shared" si="5"/>
        <v>0.15043483240830235</v>
      </c>
      <c r="E41" s="12">
        <f t="shared" si="6"/>
        <v>0.91738203877070845</v>
      </c>
    </row>
    <row r="42" spans="1:5" x14ac:dyDescent="0.25">
      <c r="C42">
        <v>4</v>
      </c>
      <c r="D42" s="9">
        <f t="shared" si="5"/>
        <v>5.9416115479592156E-2</v>
      </c>
      <c r="E42" s="11">
        <f t="shared" si="6"/>
        <v>0.97679815425030059</v>
      </c>
    </row>
    <row r="43" spans="1:5" x14ac:dyDescent="0.25">
      <c r="C43">
        <v>5</v>
      </c>
      <c r="D43" s="9">
        <f t="shared" si="5"/>
        <v>1.7920358945291766E-2</v>
      </c>
      <c r="E43" s="11">
        <f t="shared" si="6"/>
        <v>0.99471851319559235</v>
      </c>
    </row>
    <row r="44" spans="1:5" x14ac:dyDescent="0.25">
      <c r="C44">
        <v>6</v>
      </c>
      <c r="D44" s="9">
        <f t="shared" si="5"/>
        <v>4.2896178968722717E-3</v>
      </c>
      <c r="E44" s="11">
        <f t="shared" si="6"/>
        <v>0.99900813109246467</v>
      </c>
    </row>
    <row r="45" spans="1:5" x14ac:dyDescent="0.25">
      <c r="C45">
        <v>7</v>
      </c>
      <c r="D45" s="9">
        <f t="shared" si="5"/>
        <v>8.3611752912546365E-4</v>
      </c>
      <c r="E45" s="11">
        <f t="shared" si="6"/>
        <v>0.99984424862159016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/>
  </sheetViews>
  <sheetFormatPr defaultRowHeight="15" x14ac:dyDescent="0.25"/>
  <sheetData>
    <row r="1" spans="1:6" ht="18.75" x14ac:dyDescent="0.3">
      <c r="A1" s="27" t="s">
        <v>50</v>
      </c>
    </row>
    <row r="3" spans="1:6" x14ac:dyDescent="0.25">
      <c r="B3" t="s">
        <v>29</v>
      </c>
      <c r="C3">
        <v>150</v>
      </c>
    </row>
    <row r="4" spans="1:6" x14ac:dyDescent="0.25">
      <c r="B4" t="s">
        <v>30</v>
      </c>
      <c r="C4">
        <v>25</v>
      </c>
      <c r="E4" t="s">
        <v>24</v>
      </c>
      <c r="F4">
        <f>C4/C3</f>
        <v>0.16666666666666666</v>
      </c>
    </row>
    <row r="6" spans="1:6" x14ac:dyDescent="0.25">
      <c r="B6" t="s">
        <v>23</v>
      </c>
      <c r="C6">
        <v>10</v>
      </c>
    </row>
    <row r="8" spans="1:6" x14ac:dyDescent="0.25">
      <c r="B8" t="s">
        <v>17</v>
      </c>
      <c r="C8" t="s">
        <v>31</v>
      </c>
      <c r="D8" t="s">
        <v>32</v>
      </c>
    </row>
    <row r="9" spans="1:6" x14ac:dyDescent="0.25">
      <c r="B9">
        <v>0</v>
      </c>
      <c r="C9" s="9">
        <f>HYPGEOMDIST(B9,$C$6,$C$4,$C$3)</f>
        <v>0.15165357552329389</v>
      </c>
      <c r="D9" s="9">
        <f>BINOMDIST(B9,$C$6,$F$4,FALSE)</f>
        <v>0.16150558288984571</v>
      </c>
    </row>
    <row r="10" spans="1:6" x14ac:dyDescent="0.25">
      <c r="B10">
        <v>1</v>
      </c>
      <c r="C10" s="9">
        <f t="shared" ref="C10:C16" si="0">HYPGEOMDIST(B10,$C$6,$C$4,$C$3)</f>
        <v>0.32683960242089194</v>
      </c>
      <c r="D10" s="9">
        <f t="shared" ref="D10:D16" si="1">BINOMDIST(B10,$C$6,$F$4,FALSE)</f>
        <v>0.32301116577969147</v>
      </c>
    </row>
    <row r="11" spans="1:6" x14ac:dyDescent="0.25">
      <c r="B11" s="8">
        <v>2</v>
      </c>
      <c r="C11" s="10">
        <f t="shared" si="0"/>
        <v>0.30169809454236191</v>
      </c>
      <c r="D11" s="10">
        <f t="shared" si="1"/>
        <v>0.29071004920172233</v>
      </c>
    </row>
    <row r="12" spans="1:6" x14ac:dyDescent="0.25">
      <c r="B12">
        <v>3</v>
      </c>
      <c r="C12" s="9">
        <f t="shared" si="0"/>
        <v>0.15681482880167949</v>
      </c>
      <c r="D12" s="9">
        <f t="shared" si="1"/>
        <v>0.15504535957425183</v>
      </c>
    </row>
    <row r="13" spans="1:6" x14ac:dyDescent="0.25">
      <c r="B13">
        <v>4</v>
      </c>
      <c r="C13" s="9">
        <f t="shared" si="0"/>
        <v>5.073420931819049E-2</v>
      </c>
      <c r="D13" s="9">
        <f t="shared" si="1"/>
        <v>5.426587585098816E-2</v>
      </c>
    </row>
    <row r="14" spans="1:6" x14ac:dyDescent="0.25">
      <c r="B14">
        <v>5</v>
      </c>
      <c r="C14" s="9">
        <f t="shared" si="0"/>
        <v>1.0654183956819992E-2</v>
      </c>
      <c r="D14" s="9">
        <f t="shared" si="1"/>
        <v>1.3023810204237145E-2</v>
      </c>
    </row>
    <row r="15" spans="1:6" x14ac:dyDescent="0.25">
      <c r="B15">
        <v>6</v>
      </c>
      <c r="C15" s="9">
        <f t="shared" si="0"/>
        <v>1.467518451352616E-3</v>
      </c>
      <c r="D15" s="9">
        <f t="shared" si="1"/>
        <v>2.1706350340395257E-3</v>
      </c>
    </row>
    <row r="16" spans="1:6" x14ac:dyDescent="0.25">
      <c r="B16">
        <v>7</v>
      </c>
      <c r="C16" s="9">
        <f t="shared" si="0"/>
        <v>1.3059883173629821E-4</v>
      </c>
      <c r="D16" s="9">
        <f t="shared" si="1"/>
        <v>2.4807257531880307E-4</v>
      </c>
    </row>
    <row r="17" spans="2:4" x14ac:dyDescent="0.25">
      <c r="B17">
        <v>8</v>
      </c>
      <c r="C17" s="9">
        <f t="shared" ref="C17:C19" si="2">HYPGEOMDIST(B17,$C$6,$C$4,$C$3)</f>
        <v>7.1670090586992924E-6</v>
      </c>
      <c r="D17" s="9">
        <f t="shared" ref="D17:D19" si="3">BINOMDIST(B17,$C$6,$F$4,FALSE)</f>
        <v>1.8605443148910209E-5</v>
      </c>
    </row>
    <row r="18" spans="2:4" x14ac:dyDescent="0.25">
      <c r="B18">
        <v>9</v>
      </c>
      <c r="C18" s="9">
        <f t="shared" si="2"/>
        <v>2.1834973834747001E-7</v>
      </c>
      <c r="D18" s="9">
        <f t="shared" si="3"/>
        <v>8.2690858439600864E-7</v>
      </c>
    </row>
    <row r="19" spans="2:4" x14ac:dyDescent="0.25">
      <c r="B19">
        <v>10</v>
      </c>
      <c r="C19" s="9">
        <f t="shared" si="2"/>
        <v>2.7948766508476227E-9</v>
      </c>
      <c r="D19" s="9">
        <f t="shared" si="3"/>
        <v>1.6538171687920224E-8</v>
      </c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/>
  </sheetViews>
  <sheetFormatPr defaultRowHeight="15" x14ac:dyDescent="0.25"/>
  <sheetData>
    <row r="1" spans="1:8" ht="18.75" x14ac:dyDescent="0.3">
      <c r="A1" s="27" t="s">
        <v>33</v>
      </c>
    </row>
    <row r="5" spans="1:8" x14ac:dyDescent="0.25">
      <c r="C5" t="s">
        <v>11</v>
      </c>
      <c r="D5">
        <v>38</v>
      </c>
      <c r="E5" t="s">
        <v>34</v>
      </c>
      <c r="F5">
        <v>60</v>
      </c>
      <c r="G5" t="s">
        <v>35</v>
      </c>
    </row>
    <row r="8" spans="1:8" x14ac:dyDescent="0.25">
      <c r="C8" t="s">
        <v>35</v>
      </c>
      <c r="D8">
        <v>4</v>
      </c>
      <c r="F8" t="s">
        <v>35</v>
      </c>
      <c r="G8">
        <v>5</v>
      </c>
    </row>
    <row r="9" spans="1:8" x14ac:dyDescent="0.25">
      <c r="C9" t="s">
        <v>36</v>
      </c>
      <c r="D9">
        <f>D5*D8/F5</f>
        <v>2.5333333333333332</v>
      </c>
      <c r="F9" t="s">
        <v>36</v>
      </c>
      <c r="G9">
        <f>D5*G8/F5</f>
        <v>3.1666666666666665</v>
      </c>
    </row>
    <row r="12" spans="1:8" x14ac:dyDescent="0.25">
      <c r="C12" t="s">
        <v>9</v>
      </c>
      <c r="F12" t="s">
        <v>9</v>
      </c>
      <c r="G12" t="s">
        <v>37</v>
      </c>
      <c r="H12" t="s">
        <v>28</v>
      </c>
    </row>
    <row r="13" spans="1:8" x14ac:dyDescent="0.25">
      <c r="C13" s="8">
        <v>0</v>
      </c>
      <c r="D13" s="10">
        <f>POISSON(C13,$D$9,FALSE)</f>
        <v>7.9393932277078222E-2</v>
      </c>
      <c r="F13">
        <v>0</v>
      </c>
      <c r="G13" s="9">
        <f>POISSON(F13,$G$9,FALSE)</f>
        <v>4.2143843509276406E-2</v>
      </c>
      <c r="H13" s="9">
        <f>G13</f>
        <v>4.2143843509276406E-2</v>
      </c>
    </row>
    <row r="14" spans="1:8" x14ac:dyDescent="0.25">
      <c r="C14">
        <v>1</v>
      </c>
      <c r="D14" s="9">
        <f t="shared" ref="D14:D16" si="0">POISSON(C14,$D$9,FALSE)</f>
        <v>0.20113129510193148</v>
      </c>
      <c r="F14">
        <v>1</v>
      </c>
      <c r="G14" s="9">
        <f t="shared" ref="G14:G17" si="1">POISSON(F14,$G$9,FALSE)</f>
        <v>0.13345550444604193</v>
      </c>
      <c r="H14" s="9">
        <f>H13+G14</f>
        <v>0.17559934795531834</v>
      </c>
    </row>
    <row r="15" spans="1:8" x14ac:dyDescent="0.25">
      <c r="C15">
        <v>2</v>
      </c>
      <c r="D15" s="9">
        <f t="shared" si="0"/>
        <v>0.25476630712911325</v>
      </c>
      <c r="F15">
        <v>2</v>
      </c>
      <c r="G15" s="9">
        <f t="shared" si="1"/>
        <v>0.21130454870623305</v>
      </c>
      <c r="H15" s="9">
        <f t="shared" ref="H15:H16" si="2">H14+G15</f>
        <v>0.38690389666155139</v>
      </c>
    </row>
    <row r="16" spans="1:8" x14ac:dyDescent="0.25">
      <c r="C16">
        <v>3</v>
      </c>
      <c r="D16" s="9">
        <f t="shared" si="0"/>
        <v>0.21513599268680672</v>
      </c>
      <c r="F16">
        <v>3</v>
      </c>
      <c r="G16" s="9">
        <f t="shared" si="1"/>
        <v>0.22304369030102381</v>
      </c>
      <c r="H16" s="9">
        <f t="shared" si="2"/>
        <v>0.60994758696257523</v>
      </c>
    </row>
    <row r="17" spans="3:8" x14ac:dyDescent="0.25">
      <c r="F17">
        <v>4</v>
      </c>
      <c r="G17" s="9">
        <f t="shared" si="1"/>
        <v>0.17657625482164385</v>
      </c>
      <c r="H17" s="9">
        <f t="shared" ref="H17" si="3">H16+G17</f>
        <v>0.78652384178421908</v>
      </c>
    </row>
    <row r="18" spans="3:8" x14ac:dyDescent="0.25">
      <c r="G18" s="9"/>
      <c r="H18" s="9"/>
    </row>
    <row r="19" spans="3:8" x14ac:dyDescent="0.25">
      <c r="C19" s="8" t="s">
        <v>39</v>
      </c>
      <c r="D19" s="12">
        <f>D13+D14+D15</f>
        <v>0.53529153450812295</v>
      </c>
      <c r="F19" s="8" t="s">
        <v>38</v>
      </c>
      <c r="G19" s="10">
        <f>1-SUM(G13:G17)</f>
        <v>0.21347615821578092</v>
      </c>
      <c r="H19" s="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abSelected="1" workbookViewId="0">
      <selection activeCell="O20" sqref="O20"/>
    </sheetView>
  </sheetViews>
  <sheetFormatPr defaultRowHeight="15" x14ac:dyDescent="0.25"/>
  <sheetData>
    <row r="2" spans="1:4" ht="18.75" x14ac:dyDescent="0.3">
      <c r="A2" s="27" t="s">
        <v>40</v>
      </c>
    </row>
    <row r="3" spans="1:4" x14ac:dyDescent="0.25">
      <c r="C3" t="s">
        <v>24</v>
      </c>
      <c r="D3" s="13">
        <v>5.2999999999999999E-2</v>
      </c>
    </row>
    <row r="4" spans="1:4" x14ac:dyDescent="0.25">
      <c r="C4" t="s">
        <v>23</v>
      </c>
      <c r="D4">
        <v>9</v>
      </c>
    </row>
    <row r="7" spans="1:4" x14ac:dyDescent="0.25">
      <c r="C7" t="s">
        <v>42</v>
      </c>
      <c r="D7" s="9">
        <f>BINOMDIST(0,D4,D3,FALSE)</f>
        <v>0.61256166004765322</v>
      </c>
    </row>
    <row r="8" spans="1:4" x14ac:dyDescent="0.25">
      <c r="C8" t="s">
        <v>41</v>
      </c>
      <c r="D8" s="9">
        <f>BINOMDIST(1,D4,D3,FALSE)</f>
        <v>0.30854478547278846</v>
      </c>
    </row>
    <row r="9" spans="1:4" x14ac:dyDescent="0.25">
      <c r="D9" s="9"/>
    </row>
    <row r="10" spans="1:4" x14ac:dyDescent="0.25">
      <c r="C10" s="8" t="s">
        <v>43</v>
      </c>
      <c r="D10" s="10">
        <f>1-D7-D8</f>
        <v>7.8893554479558314E-2</v>
      </c>
    </row>
    <row r="13" spans="1:4" x14ac:dyDescent="0.25">
      <c r="B13" t="s">
        <v>44</v>
      </c>
    </row>
    <row r="15" spans="1:4" x14ac:dyDescent="0.25">
      <c r="C15" t="s">
        <v>24</v>
      </c>
      <c r="D15" s="11">
        <f>D10</f>
        <v>7.8893554479558314E-2</v>
      </c>
    </row>
    <row r="16" spans="1:4" x14ac:dyDescent="0.25">
      <c r="C16" t="s">
        <v>23</v>
      </c>
      <c r="D16">
        <v>4</v>
      </c>
    </row>
    <row r="19" spans="3:4" x14ac:dyDescent="0.25">
      <c r="C19" t="s">
        <v>45</v>
      </c>
      <c r="D19" s="9">
        <f>BINOMDIST(0,D16,D15,FALSE)</f>
        <v>0.71984548547130178</v>
      </c>
    </row>
    <row r="21" spans="3:4" x14ac:dyDescent="0.25">
      <c r="C21" s="8" t="s">
        <v>46</v>
      </c>
      <c r="D21" s="12">
        <f>1-D19</f>
        <v>0.28015451452869822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Esercizio 1</vt:lpstr>
      <vt:lpstr>Esercizio 2</vt:lpstr>
      <vt:lpstr>Esercizi 3-4-5</vt:lpstr>
      <vt:lpstr>Esercizio 6</vt:lpstr>
      <vt:lpstr>Esercizio 7</vt:lpstr>
      <vt:lpstr>Esercizio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2018-09-26T16:26:34Z</cp:lastPrinted>
  <dcterms:created xsi:type="dcterms:W3CDTF">2016-10-03T10:27:00Z</dcterms:created>
  <dcterms:modified xsi:type="dcterms:W3CDTF">2018-09-26T16:27:29Z</dcterms:modified>
</cp:coreProperties>
</file>